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 БЮДЖЕТ\ПРОЕКТ БЮДЖЕТА Семеновского МО на 2025-2027 гг\"/>
    </mc:Choice>
  </mc:AlternateContent>
  <bookViews>
    <workbookView xWindow="0" yWindow="0" windowWidth="23040" windowHeight="919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Лист1!$A$1:$H$47</definedName>
  </definedNames>
  <calcPr calcId="162913"/>
</workbook>
</file>

<file path=xl/calcChain.xml><?xml version="1.0" encoding="utf-8"?>
<calcChain xmlns="http://schemas.openxmlformats.org/spreadsheetml/2006/main">
  <c r="D36" i="1" l="1"/>
  <c r="D22" i="1"/>
  <c r="D26" i="1"/>
  <c r="C26" i="1"/>
  <c r="C36" i="1"/>
  <c r="C22" i="1"/>
  <c r="H42" i="1"/>
  <c r="G42" i="1"/>
  <c r="E42" i="1"/>
  <c r="D42" i="1"/>
  <c r="C42" i="1"/>
  <c r="C28" i="1"/>
  <c r="D40" i="1"/>
  <c r="D33" i="1"/>
  <c r="D23" i="1"/>
  <c r="D20" i="1"/>
  <c r="D17" i="1"/>
  <c r="D15" i="1" s="1"/>
  <c r="D13" i="1"/>
  <c r="D11" i="1"/>
  <c r="D9" i="1"/>
  <c r="C45" i="1"/>
  <c r="C40" i="1"/>
  <c r="C33" i="1"/>
  <c r="C32" i="1" s="1"/>
  <c r="C31" i="1" s="1"/>
  <c r="C23" i="1"/>
  <c r="C20" i="1"/>
  <c r="C17" i="1"/>
  <c r="C15" i="1" s="1"/>
  <c r="C13" i="1"/>
  <c r="C11" i="1"/>
  <c r="C9" i="1"/>
  <c r="D32" i="1" l="1"/>
  <c r="D31" i="1" s="1"/>
  <c r="C8" i="1"/>
  <c r="C7" i="1" s="1"/>
  <c r="C47" i="1" s="1"/>
  <c r="D8" i="1"/>
  <c r="D7" i="1" s="1"/>
  <c r="D47" i="1" s="1"/>
  <c r="G33" i="1"/>
  <c r="H36" i="1"/>
  <c r="G36" i="1"/>
  <c r="E36" i="1"/>
  <c r="H11" i="1"/>
  <c r="G11" i="1"/>
  <c r="H45" i="1"/>
  <c r="G45" i="1"/>
  <c r="E45" i="1"/>
  <c r="H40" i="1"/>
  <c r="G40" i="1"/>
  <c r="H33" i="1"/>
  <c r="H32" i="1" s="1"/>
  <c r="H23" i="1"/>
  <c r="H22" i="1" s="1"/>
  <c r="G23" i="1"/>
  <c r="G22" i="1" s="1"/>
  <c r="H9" i="1"/>
  <c r="G9" i="1"/>
  <c r="H13" i="1"/>
  <c r="G13" i="1"/>
  <c r="H20" i="1"/>
  <c r="G20" i="1"/>
  <c r="H17" i="1"/>
  <c r="H15" i="1" s="1"/>
  <c r="G17" i="1"/>
  <c r="G15" i="1" s="1"/>
  <c r="E33" i="1"/>
  <c r="E40" i="1"/>
  <c r="E23" i="1"/>
  <c r="E22" i="1" s="1"/>
  <c r="E20" i="1"/>
  <c r="E17" i="1"/>
  <c r="E15" i="1" s="1"/>
  <c r="E13" i="1"/>
  <c r="E11" i="1"/>
  <c r="E9" i="1"/>
  <c r="E32" i="1" l="1"/>
  <c r="E31" i="1" s="1"/>
  <c r="G32" i="1"/>
  <c r="G31" i="1" s="1"/>
  <c r="H31" i="1"/>
  <c r="G8" i="1"/>
  <c r="G7" i="1" s="1"/>
  <c r="H8" i="1"/>
  <c r="H7" i="1" s="1"/>
  <c r="E8" i="1"/>
  <c r="G47" i="1" l="1"/>
  <c r="H47" i="1"/>
  <c r="E7" i="1"/>
  <c r="E47" i="1" s="1"/>
</calcChain>
</file>

<file path=xl/sharedStrings.xml><?xml version="1.0" encoding="utf-8"?>
<sst xmlns="http://schemas.openxmlformats.org/spreadsheetml/2006/main" count="90" uniqueCount="89">
  <si>
    <t>Наименование доходов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</si>
  <si>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</si>
  <si>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</si>
  <si>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</si>
  <si>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</si>
  <si>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</si>
  <si>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</si>
  <si>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</si>
  <si>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</si>
  <si>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</si>
  <si>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</si>
  <si>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</si>
  <si>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</si>
  <si>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1 11 00000 00 0000 000</t>
  </si>
  <si>
    <t>НАЛОГОВЫЕ И НЕНАЛОГОВЫЕ ДОХОДЫ</t>
  </si>
  <si>
    <t xml:space="preserve">               </t>
  </si>
  <si>
    <t>1 08 04020 01 0000 110</t>
  </si>
  <si>
    <t>НАЛОГОВЫЕ ДОХОДЫ</t>
  </si>
  <si>
    <t>НЕНАЛОГОВЫЕ ДОХОДЫ</t>
  </si>
  <si>
    <t>1 03 00000 00 0000 000</t>
  </si>
  <si>
    <t>НАЛОГИ НА ТОВАРЫ (РАБОТЫ, УСЛУГИ), РЕАЛИЗУЕМЫЕ НА ТЕРРИТОРИИ РОССИЙСКОЙ ФЕДЕРАЦИИ</t>
  </si>
  <si>
    <t>1 03 00000 01 0000 110</t>
  </si>
  <si>
    <t>1 11 05035 10 0000 120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</si>
  <si>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</si>
  <si>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</si>
  <si>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1 06 01000 00 0000 110</t>
  </si>
  <si>
    <t>1 06 06000 00 0000 110</t>
  </si>
  <si>
    <t xml:space="preserve">Дотация бюджетам сельских поселений на выравнивание бюджетной обеспеченности </t>
  </si>
  <si>
    <t>Субвенции бюджетам сельских поселений</t>
  </si>
  <si>
    <t xml:space="preserve">Прочие межбюджетные трансферты, передаваемые бюджетам сельских поселений </t>
  </si>
  <si>
    <t>Дотации бюджетам сельских поселений на выравнивание бюджетной обеспеченности за счет субвенций из областного бюджета на исполнение государственных  полномочий  по расчету и предоставления дотаций поселениям</t>
  </si>
  <si>
    <t>НАЛОГИ НА ПРИБЫЛЬ, ДОХОДЫ</t>
  </si>
  <si>
    <t>Доходы от уплаты акцизов, подлежащие распределению в консолидированные бюджеты субъектов Российской Федерации</t>
  </si>
  <si>
    <t>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</si>
  <si>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1 11 05025 10 0000 120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</si>
  <si>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 за исключением земельных участков  муниципальных бюджетных и автономных учреждений)</t>
  </si>
  <si>
    <t>1 06 06030 00 0000 110</t>
  </si>
  <si>
    <t>1 06 06040 00 0000 110</t>
  </si>
  <si>
    <t>Земельный налог с организаций</t>
  </si>
  <si>
    <t>1 08 00000 00 0000 110</t>
  </si>
  <si>
    <t xml:space="preserve">Прочие безвозмездные поступления </t>
  </si>
  <si>
    <t>Итого</t>
  </si>
  <si>
    <t xml:space="preserve">2 00 00000 00 0000 150 </t>
  </si>
  <si>
    <t>2 07 00000 00 0000 150</t>
  </si>
  <si>
    <t>2 02 40014 10 0000 150</t>
  </si>
  <si>
    <t>2 02 40000 00 0000 150</t>
  </si>
  <si>
    <t>2 02 35118 10 0000 150</t>
  </si>
  <si>
    <t>2 02 30000 00 0000 150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</si>
  <si>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</si>
  <si>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</t>
  </si>
  <si>
    <t>2 02 16001 10 0001 150</t>
  </si>
  <si>
    <t>2 02 16001 10 0002 150</t>
  </si>
  <si>
    <t>2 02 16001 00 0000 150</t>
  </si>
  <si>
    <t>Дотации бюджетам  сельских поселений на выравнивание бюджетной обеспеченности из бюджета муниципального района</t>
  </si>
  <si>
    <t>2 07 05030 10 0000 150</t>
  </si>
  <si>
    <t>Прочие безвозмездные поступления в бюджеты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</si>
  <si>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</si>
  <si>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(тыс. рублей)</t>
  </si>
  <si>
    <t>Безвозмездные поступления от других  бюджетов бюджетной системы Российской Федерации</t>
  </si>
  <si>
    <t xml:space="preserve">2 02 00000 00 0000 150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</si>
  <si>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</si>
  <si>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2 02 20000 00 0000 150</t>
  </si>
  <si>
    <t>Субсидии бюджетам сельских поселений</t>
  </si>
  <si>
    <t>Субсидии бюджетам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</si>
  <si>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Код бюджетной классификации доходов</t>
  </si>
  <si>
    <t xml:space="preserve">2 02 29999 10 0118 150 </t>
  </si>
  <si>
    <t xml:space="preserve">                        Сведения о доходах бюджета Семеновского муниципального образования </t>
  </si>
  <si>
    <t xml:space="preserve">                                                         Федоровского муниципального района Саратовской области по видам доходов</t>
  </si>
  <si>
    <t xml:space="preserve">2023 год (отчет) </t>
  </si>
  <si>
    <t xml:space="preserve">2024 год (оценка) </t>
  </si>
  <si>
    <t>2025 год (прогнозно)</t>
  </si>
  <si>
    <t>2026 год (прогнозно)</t>
  </si>
  <si>
    <t>2027 год (прогнозно)</t>
  </si>
  <si>
    <t>2 02 25599 10 0000 150</t>
  </si>
  <si>
    <t>Субсидии бюджетам сельских поселений области на подготовку проектов межевания земельных участков и на проведение кадастровых работ</t>
  </si>
  <si>
    <t>2 02 29999 10 0073 150</t>
  </si>
  <si>
    <t>Субсидии бюджетам сельских поселений на реализацию проектов развития муниципальных образований области, основанных на местных инициативах</t>
  </si>
  <si>
    <t xml:space="preserve"> 1 17 15030 10 0000 150  </t>
  </si>
  <si>
    <t>Инициативные платежи, зачисляемые в бюджеты сельских поселений</t>
  </si>
  <si>
    <t>1 17 15030 10 2113 150</t>
  </si>
  <si>
    <t xml:space="preserve"> Инициативные платежи, зачисляемые в бюджеты сельских поселений (инициативные платежи граждан на реализацию проекта «(«Ремонт водопровода по ул. Центральной села Митрофановка Семеновского муниципального образования Федоровского муниципального района Саратовской области») с использованием средств областного бюджета) Федоровского муниципального района Саратовской области») с использованием средств областного бюджета)</t>
  </si>
  <si>
    <t xml:space="preserve">1 17 15030 10 3113 150 </t>
  </si>
  <si>
    <t>Инициативные платежи, зачисляемые в бюджеты сельских поселений (инициативные платежи индивидуальных предпринимателей и юридических лиц на реализацию проекта «(«Ремонт водопровода по ул. Центральной села Митрофановка Семеновского муниципального образования Федоровского муниципального района Саратовской области») с использованием средств областного бюджета)</t>
  </si>
  <si>
    <t>2 02 49999 10 0001 150</t>
  </si>
  <si>
    <t xml:space="preserve">Прочие межбюджетные трансферты бюджетам муниципальных сельских поселений области, передаваемые из бюджетов муниципальных районов 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</si>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</sst>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1" fontId="0" fillId="0" borderId="0" xfId="0" applyNumberFormat="1"/>
    <xf numFmtId="0" fontId="1" fillId="0" borderId="0" xfId="0" applyFont="1"/>
    <xf numFmtId="0" fontId="0" fillId="0" borderId="0" xfId="0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2" fillId="0" borderId="1" xfId="0" applyFont="1" applyBorder="1" applyAlignment="1">
      <alignment horizontal="left" wrapText="1"/>
    </xf>
    <xf numFmtId="1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3" borderId="1" xfId="0" applyNumberFormat="1" applyFont="1" applyFill="1" applyBorder="1" applyAlignment="1">
      <alignment horizontal="left" vertical="top"/>
    </xf>
    <xf numFmtId="1" fontId="3" fillId="2" borderId="1" xfId="0" applyNumberFormat="1" applyFont="1" applyFill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" fontId="2" fillId="2" borderId="4" xfId="0" applyNumberFormat="1" applyFont="1" applyFill="1" applyBorder="1" applyAlignment="1">
      <alignment horizontal="left" vertical="top"/>
    </xf>
    <xf numFmtId="1" fontId="2" fillId="3" borderId="4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1" fontId="2" fillId="0" borderId="0" xfId="0" applyNumberFormat="1" applyFont="1"/>
    <xf numFmtId="0" fontId="2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1" fontId="3" fillId="0" borderId="1" xfId="0" applyNumberFormat="1" applyFont="1" applyBorder="1" applyAlignment="1">
      <alignment horizontal="left" vertical="top"/>
    </xf>
    <xf numFmtId="1" fontId="2" fillId="0" borderId="4" xfId="0" applyNumberFormat="1" applyFont="1" applyFill="1" applyBorder="1" applyAlignment="1">
      <alignment horizontal="left" vertical="top"/>
    </xf>
    <xf numFmtId="1" fontId="3" fillId="2" borderId="1" xfId="0" applyNumberFormat="1" applyFont="1" applyFill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justify" wrapText="1"/>
    </xf>
    <xf numFmtId="1" fontId="2" fillId="0" borderId="1" xfId="0" applyNumberFormat="1" applyFont="1" applyFill="1" applyBorder="1" applyAlignment="1">
      <alignment horizontal="left"/>
    </xf>
    <xf numFmtId="1" fontId="2" fillId="4" borderId="1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6" xfId="0" applyFont="1" applyBorder="1" applyAlignment="1">
      <alignment vertical="center"/>
    </xf>
    <xf numFmtId="1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3" fillId="5" borderId="0" xfId="0" applyFont="1" applyFill="1" applyAlignment="1">
      <alignment wrapText="1"/>
    </xf>
    <xf numFmtId="1" fontId="3" fillId="2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left"/>
    </xf>
    <xf numFmtId="1" fontId="2" fillId="0" borderId="4" xfId="0" applyNumberFormat="1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3" fillId="5" borderId="1" xfId="0" applyNumberFormat="1" applyFont="1" applyFill="1" applyBorder="1" applyAlignment="1">
      <alignment horizontal="center" vertical="center" wrapText="1" shrinkToFit="1"/>
    </xf>
    <xf numFmtId="164" fontId="1" fillId="5" borderId="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" fontId="0" fillId="6" borderId="0" xfId="0" applyNumberFormat="1" applyFill="1"/>
    <xf numFmtId="0" fontId="0" fillId="6" borderId="0" xfId="0" applyFill="1"/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1" fontId="3" fillId="0" borderId="0" xfId="0" applyNumberFormat="1" applyFont="1" applyAlignment="1">
      <alignment horizontal="center"/>
    </xf>
    <xf numFmtId="0" fontId="2" fillId="0" borderId="8" xfId="0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5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0" borderId="10" xfId="0" applyFont="1" applyBorder="1" applyAlignment="1">
      <alignment horizontal="justify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justify" vertical="top" wrapText="1"/>
    </xf>
    <xf numFmtId="164" fontId="0" fillId="0" borderId="0" xfId="0" applyNumberFormat="1" applyFill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1" fontId="2" fillId="7" borderId="1" xfId="0" applyNumberFormat="1" applyFont="1" applyFill="1" applyBorder="1" applyAlignment="1">
      <alignment horizontal="left"/>
    </xf>
    <xf numFmtId="0" fontId="2" fillId="7" borderId="1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center"/>
    </xf>
    <xf numFmtId="164" fontId="0" fillId="7" borderId="0" xfId="0" applyNumberForma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justify" vertical="top" wrapText="1"/>
    </xf>
    <xf numFmtId="165" fontId="2" fillId="7" borderId="1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justify" vertical="center" wrapText="1"/>
    </xf>
    <xf numFmtId="0" fontId="2" fillId="7" borderId="6" xfId="0" applyFont="1" applyFill="1" applyBorder="1" applyAlignment="1">
      <alignment vertical="center"/>
    </xf>
    <xf numFmtId="0" fontId="2" fillId="7" borderId="12" xfId="0" applyFont="1" applyFill="1" applyBorder="1" applyAlignment="1">
      <alignment horizontal="justify" vertical="center" wrapText="1"/>
    </xf>
    <xf numFmtId="2" fontId="2" fillId="7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164" fontId="3" fillId="8" borderId="5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Layout" zoomScale="79" zoomScaleNormal="100" zoomScaleSheetLayoutView="100" zoomScalePageLayoutView="79" workbookViewId="0">
      <selection activeCell="B4" sqref="B4"/>
    </sheetView>
  </sheetViews>
  <sheetFormatPr defaultRowHeight="13.2" x14ac:dyDescent="0.25"/>
  <cols>
    <col min="1" max="1" width="20.109375" style="1" customWidth="1"/>
    <col min="2" max="2" width="46.88671875" customWidth="1"/>
    <col min="3" max="3" width="10.88671875" customWidth="1"/>
    <col min="4" max="4" width="11" customWidth="1"/>
    <col min="5" max="5" width="11.33203125" customWidth="1"/>
    <col min="6" max="6" width="9.109375" hidden="1" customWidth="1"/>
    <col min="7" max="7" width="10.5546875" customWidth="1"/>
    <col min="8" max="8" width="10.88671875" customWidth="1"/>
  </cols>
  <sheetData>
    <row r="1" spans="1:8" x14ac:dyDescent="0.25">
      <c r="A1" s="21"/>
      <c r="B1" s="66"/>
      <c r="C1" s="66"/>
      <c r="D1" s="66"/>
      <c r="E1" s="66"/>
      <c r="F1" s="66"/>
      <c r="G1" s="66"/>
      <c r="H1" s="66"/>
    </row>
    <row r="2" spans="1:8" x14ac:dyDescent="0.25">
      <c r="A2" s="69" t="s">
        <v>66</v>
      </c>
      <c r="B2" s="69"/>
      <c r="C2" s="69"/>
      <c r="D2" s="69"/>
      <c r="E2" s="69"/>
      <c r="F2" s="69"/>
      <c r="G2" s="69"/>
      <c r="H2" s="69"/>
    </row>
    <row r="3" spans="1:8" x14ac:dyDescent="0.25">
      <c r="A3" s="127" t="s">
        <v>67</v>
      </c>
      <c r="B3" s="127"/>
      <c r="C3" s="127"/>
      <c r="D3" s="127"/>
      <c r="E3" s="127"/>
      <c r="F3" s="127"/>
      <c r="G3" s="127"/>
      <c r="H3" s="127"/>
    </row>
    <row r="4" spans="1:8" x14ac:dyDescent="0.25">
      <c r="A4" s="39"/>
      <c r="B4" s="40"/>
      <c r="C4" s="40"/>
      <c r="D4" s="40"/>
      <c r="E4" s="40"/>
    </row>
    <row r="5" spans="1:8" x14ac:dyDescent="0.25">
      <c r="G5" s="67" t="s">
        <v>57</v>
      </c>
      <c r="H5" s="68"/>
    </row>
    <row r="6" spans="1:8" ht="45" customHeight="1" x14ac:dyDescent="0.25">
      <c r="A6" s="44" t="s">
        <v>64</v>
      </c>
      <c r="B6" s="22" t="s">
        <v>0</v>
      </c>
      <c r="C6" s="70" t="s">
        <v>68</v>
      </c>
      <c r="D6" s="70" t="s">
        <v>69</v>
      </c>
      <c r="E6" s="70" t="s">
        <v>70</v>
      </c>
      <c r="F6" s="3"/>
      <c r="G6" s="71" t="s">
        <v>71</v>
      </c>
      <c r="H6" s="72" t="s">
        <v>72</v>
      </c>
    </row>
    <row r="7" spans="1:8" s="5" customFormat="1" x14ac:dyDescent="0.25">
      <c r="A7" s="16" t="s">
        <v>7</v>
      </c>
      <c r="B7" s="9" t="s">
        <v>14</v>
      </c>
      <c r="C7" s="74">
        <f>SUM(C8,C22)</f>
        <v>9933.7999999999993</v>
      </c>
      <c r="D7" s="74">
        <f>SUM(D8,D22)</f>
        <v>10053.300000000003</v>
      </c>
      <c r="E7" s="45">
        <f>SUM(E8,E22)</f>
        <v>11519.2</v>
      </c>
      <c r="F7" s="46"/>
      <c r="G7" s="45">
        <f>SUM(G8,G22)</f>
        <v>11963.2</v>
      </c>
      <c r="H7" s="45">
        <f>SUM(H8,H22)</f>
        <v>12379</v>
      </c>
    </row>
    <row r="8" spans="1:8" s="5" customFormat="1" x14ac:dyDescent="0.25">
      <c r="A8" s="15"/>
      <c r="B8" s="10" t="s">
        <v>17</v>
      </c>
      <c r="C8" s="117">
        <f>SUM(C9,C11,C13,C15,C20)</f>
        <v>9430</v>
      </c>
      <c r="D8" s="73">
        <f>SUM(D9,D11,D13,D15,D20)</f>
        <v>9521.8000000000029</v>
      </c>
      <c r="E8" s="47">
        <f>SUM(E9,E11,E13,E15,E20)</f>
        <v>11199.1</v>
      </c>
      <c r="F8" s="46"/>
      <c r="G8" s="47">
        <f>SUM(G9,G11,G13,G15,G20)</f>
        <v>11643.1</v>
      </c>
      <c r="H8" s="47">
        <f>SUM(H9,H11,H13,H15,H20)</f>
        <v>12058.9</v>
      </c>
    </row>
    <row r="9" spans="1:8" s="4" customFormat="1" x14ac:dyDescent="0.25">
      <c r="A9" s="16" t="s">
        <v>8</v>
      </c>
      <c r="B9" s="9" t="s">
        <v>31</v>
      </c>
      <c r="C9" s="74">
        <f>SUM(C10)</f>
        <v>4242.3</v>
      </c>
      <c r="D9" s="74">
        <f>SUM(D10)</f>
        <v>3342.8</v>
      </c>
      <c r="E9" s="45">
        <f>SUM(E10)</f>
        <v>4206.2</v>
      </c>
      <c r="F9" s="46"/>
      <c r="G9" s="45">
        <f>SUM(G10)</f>
        <v>4530.1000000000004</v>
      </c>
      <c r="H9" s="45">
        <f>SUM(H10)</f>
        <v>4838.1000000000004</v>
      </c>
    </row>
    <row r="10" spans="1:8" x14ac:dyDescent="0.25">
      <c r="A10" s="7" t="s">
        <v>9</v>
      </c>
      <c r="B10" s="11" t="s">
        <v>1</v>
      </c>
      <c r="C10" s="75">
        <v>4242.3</v>
      </c>
      <c r="D10" s="75">
        <v>3342.8</v>
      </c>
      <c r="E10" s="48">
        <v>4206.2</v>
      </c>
      <c r="F10" s="49"/>
      <c r="G10" s="50">
        <v>4530.1000000000004</v>
      </c>
      <c r="H10" s="50">
        <v>4838.1000000000004</v>
      </c>
    </row>
    <row r="11" spans="1:8" ht="39.6" x14ac:dyDescent="0.25">
      <c r="A11" s="42" t="s">
        <v>19</v>
      </c>
      <c r="B11" s="24" t="s">
        <v>20</v>
      </c>
      <c r="C11" s="76">
        <f>C12</f>
        <v>1592.1</v>
      </c>
      <c r="D11" s="76">
        <f>D12</f>
        <v>1573.4</v>
      </c>
      <c r="E11" s="45">
        <f>E12</f>
        <v>1636.2</v>
      </c>
      <c r="F11" s="49"/>
      <c r="G11" s="45">
        <f>G12</f>
        <v>1721.5</v>
      </c>
      <c r="H11" s="45">
        <f>H12</f>
        <v>1799.9</v>
      </c>
    </row>
    <row r="12" spans="1:8" ht="39.6" x14ac:dyDescent="0.25">
      <c r="A12" s="28" t="s">
        <v>21</v>
      </c>
      <c r="B12" s="6" t="s">
        <v>32</v>
      </c>
      <c r="C12" s="77">
        <v>1592.1</v>
      </c>
      <c r="D12" s="77">
        <v>1573.4</v>
      </c>
      <c r="E12" s="48">
        <v>1636.2</v>
      </c>
      <c r="F12" s="49"/>
      <c r="G12" s="50">
        <v>1721.5</v>
      </c>
      <c r="H12" s="50">
        <v>1799.9</v>
      </c>
    </row>
    <row r="13" spans="1:8" s="4" customFormat="1" x14ac:dyDescent="0.25">
      <c r="A13" s="16" t="s">
        <v>10</v>
      </c>
      <c r="B13" s="9" t="s">
        <v>2</v>
      </c>
      <c r="C13" s="74">
        <f>SUM(C14:C14)</f>
        <v>1490.3</v>
      </c>
      <c r="D13" s="74">
        <f>SUM(D14:D14)</f>
        <v>2683.1</v>
      </c>
      <c r="E13" s="45">
        <f>SUM(E14:E14)</f>
        <v>3431.5</v>
      </c>
      <c r="F13" s="46"/>
      <c r="G13" s="45">
        <f>SUM(G14:G14)</f>
        <v>3431.5</v>
      </c>
      <c r="H13" s="45">
        <f>SUM(H14:H14)</f>
        <v>3431.5</v>
      </c>
    </row>
    <row r="14" spans="1:8" x14ac:dyDescent="0.25">
      <c r="A14" s="17" t="s">
        <v>11</v>
      </c>
      <c r="B14" s="11" t="s">
        <v>3</v>
      </c>
      <c r="C14" s="75">
        <v>1490.3</v>
      </c>
      <c r="D14" s="75">
        <v>2683.1</v>
      </c>
      <c r="E14" s="48">
        <v>3431.5</v>
      </c>
      <c r="F14" s="49"/>
      <c r="G14" s="50">
        <v>3431.5</v>
      </c>
      <c r="H14" s="50">
        <v>3431.5</v>
      </c>
    </row>
    <row r="15" spans="1:8" s="4" customFormat="1" x14ac:dyDescent="0.25">
      <c r="A15" s="16" t="s">
        <v>12</v>
      </c>
      <c r="B15" s="9" t="s">
        <v>4</v>
      </c>
      <c r="C15" s="97">
        <f>SUM(C16:C17)</f>
        <v>2094.5</v>
      </c>
      <c r="D15" s="97">
        <f>SUM(D16:D17)</f>
        <v>1915.3000000000002</v>
      </c>
      <c r="E15" s="45">
        <f>SUM(E16:E17)</f>
        <v>1920</v>
      </c>
      <c r="F15" s="46"/>
      <c r="G15" s="45">
        <f>SUM(G16:G17)</f>
        <v>1954.6</v>
      </c>
      <c r="H15" s="45">
        <f>SUM(H16:H17)</f>
        <v>1983.8000000000002</v>
      </c>
    </row>
    <row r="16" spans="1:8" x14ac:dyDescent="0.25">
      <c r="A16" s="7" t="s">
        <v>25</v>
      </c>
      <c r="B16" s="11" t="s">
        <v>5</v>
      </c>
      <c r="C16" s="98">
        <v>233.8</v>
      </c>
      <c r="D16" s="98">
        <v>220</v>
      </c>
      <c r="E16" s="48">
        <v>234</v>
      </c>
      <c r="F16" s="49"/>
      <c r="G16" s="50">
        <v>236</v>
      </c>
      <c r="H16" s="50">
        <v>238</v>
      </c>
    </row>
    <row r="17" spans="1:8" x14ac:dyDescent="0.25">
      <c r="A17" s="25" t="s">
        <v>26</v>
      </c>
      <c r="B17" s="14" t="s">
        <v>6</v>
      </c>
      <c r="C17" s="99">
        <f>SUM(C18:C19)</f>
        <v>1860.7</v>
      </c>
      <c r="D17" s="99">
        <f>SUM(D18:D19)</f>
        <v>1695.3000000000002</v>
      </c>
      <c r="E17" s="51">
        <f>SUM(E18:E19)</f>
        <v>1686</v>
      </c>
      <c r="F17" s="49"/>
      <c r="G17" s="51">
        <f>SUM(G18:G19)</f>
        <v>1718.6</v>
      </c>
      <c r="H17" s="51">
        <f>SUM(H18:H19)</f>
        <v>1745.8000000000002</v>
      </c>
    </row>
    <row r="18" spans="1:8" x14ac:dyDescent="0.25">
      <c r="A18" s="7" t="s">
        <v>36</v>
      </c>
      <c r="B18" s="11" t="s">
        <v>38</v>
      </c>
      <c r="C18" s="100">
        <v>712</v>
      </c>
      <c r="D18" s="100">
        <v>751.1</v>
      </c>
      <c r="E18" s="50">
        <v>626</v>
      </c>
      <c r="F18" s="49"/>
      <c r="G18" s="50">
        <v>644.79999999999995</v>
      </c>
      <c r="H18" s="50">
        <v>663.4</v>
      </c>
    </row>
    <row r="19" spans="1:8" x14ac:dyDescent="0.25">
      <c r="A19" s="7" t="s">
        <v>37</v>
      </c>
      <c r="B19" s="11" t="s">
        <v>6</v>
      </c>
      <c r="C19" s="100">
        <v>1148.7</v>
      </c>
      <c r="D19" s="100">
        <v>944.2</v>
      </c>
      <c r="E19" s="50">
        <v>1060</v>
      </c>
      <c r="F19" s="49"/>
      <c r="G19" s="50">
        <v>1073.8</v>
      </c>
      <c r="H19" s="50">
        <v>1082.4000000000001</v>
      </c>
    </row>
    <row r="20" spans="1:8" s="5" customFormat="1" x14ac:dyDescent="0.25">
      <c r="A20" s="18" t="s">
        <v>39</v>
      </c>
      <c r="B20" s="12" t="s">
        <v>48</v>
      </c>
      <c r="C20" s="78">
        <f>C21</f>
        <v>10.8</v>
      </c>
      <c r="D20" s="78">
        <f>D21</f>
        <v>7.2</v>
      </c>
      <c r="E20" s="52">
        <f>E21</f>
        <v>5.2</v>
      </c>
      <c r="F20" s="53"/>
      <c r="G20" s="52">
        <f>G21</f>
        <v>5.4</v>
      </c>
      <c r="H20" s="52">
        <f>H21</f>
        <v>5.6</v>
      </c>
    </row>
    <row r="21" spans="1:8" s="5" customFormat="1" ht="39.6" x14ac:dyDescent="0.25">
      <c r="A21" s="26" t="s">
        <v>16</v>
      </c>
      <c r="B21" s="37" t="s">
        <v>49</v>
      </c>
      <c r="C21" s="79">
        <v>10.8</v>
      </c>
      <c r="D21" s="79">
        <v>7.2</v>
      </c>
      <c r="E21" s="54">
        <v>5.2</v>
      </c>
      <c r="F21" s="53"/>
      <c r="G21" s="54">
        <v>5.4</v>
      </c>
      <c r="H21" s="54">
        <v>5.6</v>
      </c>
    </row>
    <row r="22" spans="1:8" s="5" customFormat="1" x14ac:dyDescent="0.25">
      <c r="A22" s="19"/>
      <c r="B22" s="13" t="s">
        <v>18</v>
      </c>
      <c r="C22" s="116">
        <f>SUM(C23,C28)</f>
        <v>503.79999999999995</v>
      </c>
      <c r="D22" s="116">
        <f>SUM(D23,D30+D26)</f>
        <v>531.5</v>
      </c>
      <c r="E22" s="47">
        <f>SUM(E23,E30)</f>
        <v>320.10000000000002</v>
      </c>
      <c r="F22" s="53"/>
      <c r="G22" s="47">
        <f>SUM(G23,G30)</f>
        <v>320.10000000000002</v>
      </c>
      <c r="H22" s="47">
        <f>SUM(H23,H30)</f>
        <v>320.10000000000002</v>
      </c>
    </row>
    <row r="23" spans="1:8" s="2" customFormat="1" ht="39.6" x14ac:dyDescent="0.25">
      <c r="A23" s="16" t="s">
        <v>13</v>
      </c>
      <c r="B23" s="24" t="s">
        <v>23</v>
      </c>
      <c r="C23" s="76">
        <f>SUM(C24+C25)</f>
        <v>197.79999999999998</v>
      </c>
      <c r="D23" s="76">
        <f>SUM(D24+D25)</f>
        <v>320.5</v>
      </c>
      <c r="E23" s="45">
        <f>SUM(E24+E25)</f>
        <v>320.10000000000002</v>
      </c>
      <c r="F23" s="55"/>
      <c r="G23" s="45">
        <f>SUM(G24+G25)</f>
        <v>320.10000000000002</v>
      </c>
      <c r="H23" s="45">
        <f>SUM(H24+H25)</f>
        <v>320.10000000000002</v>
      </c>
    </row>
    <row r="24" spans="1:8" s="2" customFormat="1" ht="79.2" x14ac:dyDescent="0.25">
      <c r="A24" s="29" t="s">
        <v>34</v>
      </c>
      <c r="B24" s="30" t="s">
        <v>35</v>
      </c>
      <c r="C24" s="96">
        <v>168.1</v>
      </c>
      <c r="D24" s="96">
        <v>312.39999999999998</v>
      </c>
      <c r="E24" s="56">
        <v>312</v>
      </c>
      <c r="F24" s="55"/>
      <c r="G24" s="50">
        <v>312</v>
      </c>
      <c r="H24" s="50">
        <v>312</v>
      </c>
    </row>
    <row r="25" spans="1:8" ht="66.599999999999994" thickBot="1" x14ac:dyDescent="0.3">
      <c r="A25" s="28" t="s">
        <v>22</v>
      </c>
      <c r="B25" s="20" t="s">
        <v>56</v>
      </c>
      <c r="C25" s="80">
        <v>29.7</v>
      </c>
      <c r="D25" s="80">
        <v>8.1</v>
      </c>
      <c r="E25" s="50">
        <v>8.1</v>
      </c>
      <c r="F25" s="49"/>
      <c r="G25" s="50">
        <v>8.1</v>
      </c>
      <c r="H25" s="50">
        <v>8.1</v>
      </c>
    </row>
    <row r="26" spans="1:8" ht="27" thickBot="1" x14ac:dyDescent="0.3">
      <c r="A26" s="119" t="s">
        <v>85</v>
      </c>
      <c r="B26" s="120" t="s">
        <v>86</v>
      </c>
      <c r="C26" s="121">
        <f>SUM(C27)</f>
        <v>0</v>
      </c>
      <c r="D26" s="109">
        <f>SUM(D27)</f>
        <v>211</v>
      </c>
      <c r="E26" s="106"/>
      <c r="F26" s="107"/>
      <c r="G26" s="106"/>
      <c r="H26" s="106"/>
    </row>
    <row r="27" spans="1:8" ht="53.4" thickBot="1" x14ac:dyDescent="0.3">
      <c r="A27" s="38" t="s">
        <v>87</v>
      </c>
      <c r="B27" s="118" t="s">
        <v>88</v>
      </c>
      <c r="C27" s="122">
        <v>0</v>
      </c>
      <c r="D27" s="96">
        <v>211</v>
      </c>
      <c r="E27" s="50"/>
      <c r="F27" s="49"/>
      <c r="G27" s="50"/>
      <c r="H27" s="50"/>
    </row>
    <row r="28" spans="1:8" ht="26.4" x14ac:dyDescent="0.25">
      <c r="A28" s="104" t="s">
        <v>77</v>
      </c>
      <c r="B28" s="108" t="s">
        <v>78</v>
      </c>
      <c r="C28" s="109">
        <f>SUM(C29:C30)</f>
        <v>306</v>
      </c>
      <c r="D28" s="105"/>
      <c r="E28" s="106"/>
      <c r="F28" s="107"/>
      <c r="G28" s="106"/>
      <c r="H28" s="106"/>
    </row>
    <row r="29" spans="1:8" ht="132.6" thickBot="1" x14ac:dyDescent="0.3">
      <c r="A29" s="28" t="s">
        <v>79</v>
      </c>
      <c r="B29" s="101" t="s">
        <v>80</v>
      </c>
      <c r="C29" s="110">
        <v>180</v>
      </c>
      <c r="D29" s="80"/>
      <c r="E29" s="50"/>
      <c r="F29" s="49"/>
      <c r="G29" s="50"/>
      <c r="H29" s="50"/>
    </row>
    <row r="30" spans="1:8" ht="106.2" thickBot="1" x14ac:dyDescent="0.3">
      <c r="A30" s="28" t="s">
        <v>81</v>
      </c>
      <c r="B30" s="85" t="s">
        <v>82</v>
      </c>
      <c r="C30" s="94">
        <v>126</v>
      </c>
      <c r="D30" s="95">
        <v>0</v>
      </c>
      <c r="E30" s="50">
        <v>0</v>
      </c>
      <c r="F30" s="49"/>
      <c r="G30" s="50">
        <v>0</v>
      </c>
      <c r="H30" s="50">
        <v>0</v>
      </c>
    </row>
    <row r="31" spans="1:8" x14ac:dyDescent="0.25">
      <c r="A31" s="27" t="s">
        <v>42</v>
      </c>
      <c r="B31" s="9" t="s">
        <v>24</v>
      </c>
      <c r="C31" s="74">
        <f>SUM(C32,C45)</f>
        <v>9014.9</v>
      </c>
      <c r="D31" s="74">
        <f>SUM(D32,D45)</f>
        <v>19900.8</v>
      </c>
      <c r="E31" s="57">
        <f>SUM(E32,E45)</f>
        <v>7195.4</v>
      </c>
      <c r="F31" s="55"/>
      <c r="G31" s="57">
        <f>SUM(G32,G45)</f>
        <v>586.9</v>
      </c>
      <c r="H31" s="57">
        <f>SUM(H32,H45)</f>
        <v>608</v>
      </c>
    </row>
    <row r="32" spans="1:8" ht="26.4" x14ac:dyDescent="0.25">
      <c r="A32" s="43" t="s">
        <v>59</v>
      </c>
      <c r="B32" s="41" t="s">
        <v>58</v>
      </c>
      <c r="C32" s="111">
        <f>SUM(C33,C36,C40,C42)</f>
        <v>9014.9</v>
      </c>
      <c r="D32" s="81">
        <f>SUM(D33,D36,D40,D42)</f>
        <v>17790.8</v>
      </c>
      <c r="E32" s="58">
        <f>SUM(E33,E36,E40,E42)</f>
        <v>7195.4</v>
      </c>
      <c r="F32" s="59"/>
      <c r="G32" s="58">
        <f>SUM(G33,G36,G40,G42)</f>
        <v>586.9</v>
      </c>
      <c r="H32" s="58">
        <f>SUM(H33,H36,H40,H42)</f>
        <v>608</v>
      </c>
    </row>
    <row r="33" spans="1:9" ht="26.4" x14ac:dyDescent="0.25">
      <c r="A33" s="27" t="s">
        <v>52</v>
      </c>
      <c r="B33" s="23" t="s">
        <v>27</v>
      </c>
      <c r="C33" s="82">
        <f>SUM(C34,C35)</f>
        <v>135.9</v>
      </c>
      <c r="D33" s="82">
        <f>SUM(D34,D35)</f>
        <v>149.69999999999999</v>
      </c>
      <c r="E33" s="45">
        <f>SUM(E34,E35)</f>
        <v>149.69999999999999</v>
      </c>
      <c r="F33" s="60"/>
      <c r="G33" s="45">
        <f>SUM(G34,G35)</f>
        <v>154.5</v>
      </c>
      <c r="H33" s="45">
        <f>SUM(H34,H35)</f>
        <v>160</v>
      </c>
    </row>
    <row r="34" spans="1:9" ht="39.6" x14ac:dyDescent="0.25">
      <c r="A34" s="34" t="s">
        <v>50</v>
      </c>
      <c r="B34" s="6" t="s">
        <v>53</v>
      </c>
      <c r="C34" s="93">
        <v>0</v>
      </c>
      <c r="D34" s="94">
        <v>0</v>
      </c>
      <c r="E34" s="50">
        <v>0</v>
      </c>
      <c r="F34" s="60"/>
      <c r="G34" s="50">
        <v>0</v>
      </c>
      <c r="H34" s="50">
        <v>0</v>
      </c>
    </row>
    <row r="35" spans="1:9" ht="66" x14ac:dyDescent="0.25">
      <c r="A35" s="34" t="s">
        <v>51</v>
      </c>
      <c r="B35" s="6" t="s">
        <v>30</v>
      </c>
      <c r="C35" s="83">
        <v>135.9</v>
      </c>
      <c r="D35" s="83">
        <v>149.69999999999999</v>
      </c>
      <c r="E35" s="50">
        <v>149.69999999999999</v>
      </c>
      <c r="F35" s="60"/>
      <c r="G35" s="50">
        <v>154.5</v>
      </c>
      <c r="H35" s="50">
        <v>160</v>
      </c>
      <c r="I35" t="s">
        <v>15</v>
      </c>
    </row>
    <row r="36" spans="1:9" ht="13.8" thickBot="1" x14ac:dyDescent="0.3">
      <c r="A36" s="27" t="s">
        <v>61</v>
      </c>
      <c r="B36" s="24" t="s">
        <v>62</v>
      </c>
      <c r="C36" s="76">
        <f>SUM(C37+C38+C39)</f>
        <v>8150.9</v>
      </c>
      <c r="D36" s="124">
        <f>SUM(D37:D39)</f>
        <v>14614.4</v>
      </c>
      <c r="E36" s="45">
        <f>SUM(E39)</f>
        <v>6651</v>
      </c>
      <c r="F36" s="60"/>
      <c r="G36" s="45">
        <f>SUM(G39)</f>
        <v>0</v>
      </c>
      <c r="H36" s="45">
        <f>SUM(H39)</f>
        <v>0</v>
      </c>
    </row>
    <row r="37" spans="1:9" ht="40.200000000000003" thickBot="1" x14ac:dyDescent="0.3">
      <c r="A37" s="34" t="s">
        <v>73</v>
      </c>
      <c r="B37" s="103" t="s">
        <v>74</v>
      </c>
      <c r="C37" s="123">
        <v>123.5</v>
      </c>
      <c r="D37" s="125">
        <v>1269.2</v>
      </c>
      <c r="E37" s="62"/>
      <c r="F37" s="102"/>
      <c r="G37" s="62"/>
      <c r="H37" s="62"/>
    </row>
    <row r="38" spans="1:9" ht="40.200000000000003" thickBot="1" x14ac:dyDescent="0.3">
      <c r="A38" s="34" t="s">
        <v>75</v>
      </c>
      <c r="B38" s="103" t="s">
        <v>76</v>
      </c>
      <c r="C38" s="123">
        <v>1188</v>
      </c>
      <c r="D38" s="125">
        <v>6619.2</v>
      </c>
      <c r="E38" s="62"/>
      <c r="F38" s="102"/>
      <c r="G38" s="62"/>
      <c r="H38" s="62"/>
    </row>
    <row r="39" spans="1:9" ht="66" customHeight="1" thickBot="1" x14ac:dyDescent="0.3">
      <c r="A39" s="34" t="s">
        <v>65</v>
      </c>
      <c r="B39" s="6" t="s">
        <v>63</v>
      </c>
      <c r="C39" s="94">
        <v>6839.4</v>
      </c>
      <c r="D39" s="126">
        <v>6726</v>
      </c>
      <c r="E39" s="61">
        <v>6651</v>
      </c>
      <c r="F39" s="62"/>
      <c r="G39" s="62">
        <v>0</v>
      </c>
      <c r="H39" s="54">
        <v>0</v>
      </c>
    </row>
    <row r="40" spans="1:9" x14ac:dyDescent="0.25">
      <c r="A40" s="27" t="s">
        <v>47</v>
      </c>
      <c r="B40" s="24" t="s">
        <v>28</v>
      </c>
      <c r="C40" s="76">
        <f>SUM(C41)</f>
        <v>288.10000000000002</v>
      </c>
      <c r="D40" s="76">
        <f>SUM(D41)</f>
        <v>347.5</v>
      </c>
      <c r="E40" s="45">
        <f>SUM(E41)</f>
        <v>394.7</v>
      </c>
      <c r="F40" s="60"/>
      <c r="G40" s="45">
        <f>SUM(G41)</f>
        <v>432.4</v>
      </c>
      <c r="H40" s="45">
        <f>SUM(H41)</f>
        <v>448</v>
      </c>
    </row>
    <row r="41" spans="1:9" ht="55.2" x14ac:dyDescent="0.25">
      <c r="A41" s="28" t="s">
        <v>46</v>
      </c>
      <c r="B41" s="86" t="s">
        <v>60</v>
      </c>
      <c r="C41" s="87">
        <v>288.10000000000002</v>
      </c>
      <c r="D41" s="87">
        <v>347.5</v>
      </c>
      <c r="E41" s="54">
        <v>394.7</v>
      </c>
      <c r="F41" s="60"/>
      <c r="G41" s="50">
        <v>432.4</v>
      </c>
      <c r="H41" s="50">
        <v>448</v>
      </c>
    </row>
    <row r="42" spans="1:9" ht="26.4" x14ac:dyDescent="0.25">
      <c r="A42" s="31" t="s">
        <v>45</v>
      </c>
      <c r="B42" s="8" t="s">
        <v>29</v>
      </c>
      <c r="C42" s="112">
        <f>SUM(C43:C44)</f>
        <v>440</v>
      </c>
      <c r="D42" s="88">
        <f>SUM(D43:D44)</f>
        <v>2679.2</v>
      </c>
      <c r="E42" s="51">
        <f>SUM(E43:E44)</f>
        <v>0</v>
      </c>
      <c r="F42" s="60"/>
      <c r="G42" s="51">
        <f>SUM(G43:G44)</f>
        <v>0</v>
      </c>
      <c r="H42" s="51">
        <f>SUM(H43:H44)</f>
        <v>0</v>
      </c>
    </row>
    <row r="43" spans="1:9" ht="66" x14ac:dyDescent="0.25">
      <c r="A43" s="32" t="s">
        <v>44</v>
      </c>
      <c r="B43" s="33" t="s">
        <v>33</v>
      </c>
      <c r="C43" s="113">
        <v>150</v>
      </c>
      <c r="D43" s="89">
        <v>10</v>
      </c>
      <c r="E43" s="50">
        <v>0</v>
      </c>
      <c r="F43" s="60"/>
      <c r="G43" s="50">
        <v>0</v>
      </c>
      <c r="H43" s="50">
        <v>0</v>
      </c>
    </row>
    <row r="44" spans="1:9" ht="39.6" x14ac:dyDescent="0.25">
      <c r="A44" s="32" t="s">
        <v>83</v>
      </c>
      <c r="B44" s="33" t="s">
        <v>84</v>
      </c>
      <c r="C44" s="113">
        <v>290</v>
      </c>
      <c r="D44" s="89">
        <v>2669.2</v>
      </c>
      <c r="E44" s="50"/>
      <c r="F44" s="60"/>
      <c r="G44" s="50"/>
      <c r="H44" s="50"/>
    </row>
    <row r="45" spans="1:9" x14ac:dyDescent="0.25">
      <c r="A45" s="27" t="s">
        <v>43</v>
      </c>
      <c r="B45" s="24" t="s">
        <v>40</v>
      </c>
      <c r="C45" s="114">
        <f>SUM(C46)</f>
        <v>0</v>
      </c>
      <c r="D45" s="90">
        <v>2110</v>
      </c>
      <c r="E45" s="45">
        <f>SUM(E46)</f>
        <v>0</v>
      </c>
      <c r="F45" s="60"/>
      <c r="G45" s="45">
        <f>SUM(G46)</f>
        <v>0</v>
      </c>
      <c r="H45" s="45">
        <f>SUM(H46)</f>
        <v>0</v>
      </c>
    </row>
    <row r="46" spans="1:9" ht="27" thickBot="1" x14ac:dyDescent="0.3">
      <c r="A46" s="38" t="s">
        <v>54</v>
      </c>
      <c r="B46" s="92" t="s">
        <v>55</v>
      </c>
      <c r="C46" s="115">
        <v>0</v>
      </c>
      <c r="D46" s="91">
        <v>0</v>
      </c>
      <c r="E46" s="54">
        <v>0</v>
      </c>
      <c r="F46" s="60"/>
      <c r="G46" s="50">
        <v>0</v>
      </c>
      <c r="H46" s="50">
        <v>0</v>
      </c>
    </row>
    <row r="47" spans="1:9" x14ac:dyDescent="0.25">
      <c r="A47" s="35" t="s">
        <v>41</v>
      </c>
      <c r="B47" s="36"/>
      <c r="C47" s="84">
        <f>SUM(C31,C7)</f>
        <v>18948.699999999997</v>
      </c>
      <c r="D47" s="84">
        <f>SUM(D31,D7)</f>
        <v>29954.100000000002</v>
      </c>
      <c r="E47" s="63">
        <f>SUM(E31,E7)</f>
        <v>18714.599999999999</v>
      </c>
      <c r="F47" s="60"/>
      <c r="G47" s="63">
        <f>SUM(G31,G7)</f>
        <v>12550.1</v>
      </c>
      <c r="H47" s="63">
        <f>SUM(H31,H7)</f>
        <v>12987</v>
      </c>
    </row>
    <row r="48" spans="1:9" x14ac:dyDescent="0.25">
      <c r="A48" s="64"/>
      <c r="B48" s="65"/>
      <c r="C48" s="65"/>
      <c r="D48" s="65"/>
      <c r="E48" s="65"/>
      <c r="G48" s="65"/>
      <c r="H48" s="65"/>
    </row>
  </sheetData>
  <mergeCells count="4">
    <mergeCell ref="B1:H1"/>
    <mergeCell ref="G5:H5"/>
    <mergeCell ref="A2:H2"/>
    <mergeCell ref="A3:H3"/>
  </mergeCells>
  <phoneticPr fontId="0" type="noConversion"/>
  <printOptions horizontalCentered="1"/>
  <pageMargins left="0.78740157480314965" right="0.43166666666666664" top="0.98425196850393704" bottom="0.69374999999999998" header="0.51181102362204722" footer="0.51181102362204722"/>
  <pageSetup paperSize="9" scale="74" fitToHeight="5" orientation="portrait" r:id="rId1"/>
  <headerFooter alignWithMargins="0"/>
  <rowBreaks count="1" manualBreakCount="1">
    <brk id="4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МФ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МФ</dc:creator>
  <cp:lastModifiedBy>Semenovskoe MO</cp:lastModifiedBy>
  <cp:lastPrinted>2021-11-17T06:56:40Z</cp:lastPrinted>
  <dcterms:created xsi:type="dcterms:W3CDTF">2004-12-22T10:13:24Z</dcterms:created>
  <dcterms:modified xsi:type="dcterms:W3CDTF">2024-11-17T14:34:43Z</dcterms:modified>
</cp:coreProperties>
</file>